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12" documentId="13_ncr:1_{74BB556E-3648-4691-9853-02CB706FA1EF}" xr6:coauthVersionLast="47" xr6:coauthVersionMax="47" xr10:uidLastSave="{83EEE0BE-19C3-4A95-B634-160604CAC9C4}"/>
  <bookViews>
    <workbookView xWindow="-105" yWindow="0" windowWidth="19410" windowHeight="15585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175m'!$B$1:$N$30</definedName>
    <definedName name="_xlnm.Print_Titles" localSheetId="0">'Arcadis share buy back 175m'!$2:$9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3" i="1"/>
  <c r="G24" i="1" s="1"/>
  <c r="G25" i="1" s="1"/>
  <c r="G26" i="1" s="1"/>
  <c r="G27" i="1" s="1"/>
  <c r="G19" i="1"/>
  <c r="G20" i="1" s="1"/>
  <c r="G21" i="1" s="1"/>
  <c r="G18" i="1"/>
  <c r="G17" i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L27" i="1" l="1"/>
  <c r="M27" i="1" s="1"/>
  <c r="L26" i="1"/>
  <c r="M26" i="1" s="1"/>
  <c r="L25" i="1"/>
  <c r="M25" i="1" s="1"/>
  <c r="L24" i="1"/>
  <c r="M24" i="1" s="1"/>
  <c r="N27" i="1" s="1"/>
  <c r="J24" i="1"/>
  <c r="J25" i="1" s="1"/>
  <c r="J26" i="1" s="1"/>
  <c r="O27" i="1" l="1"/>
  <c r="J27" i="1"/>
  <c r="P27" i="1"/>
  <c r="Q27" i="1" s="1"/>
  <c r="I18" i="1" l="1"/>
  <c r="I17" i="1"/>
  <c r="J17" i="1" s="1"/>
  <c r="D21" i="1"/>
  <c r="D20" i="1"/>
  <c r="D19" i="1"/>
  <c r="D18" i="1"/>
  <c r="D17" i="1"/>
  <c r="I21" i="1"/>
  <c r="I20" i="1"/>
  <c r="I19" i="1"/>
  <c r="F17" i="1"/>
  <c r="F18" i="1" s="1"/>
  <c r="F19" i="1" s="1"/>
  <c r="F20" i="1" s="1"/>
  <c r="F21" i="1" s="1"/>
  <c r="J18" i="1" l="1"/>
  <c r="J19" i="1" s="1"/>
  <c r="J20" i="1" s="1"/>
  <c r="J21" i="1" s="1"/>
  <c r="L18" i="1"/>
  <c r="M18" i="1" s="1"/>
  <c r="L19" i="1"/>
  <c r="M19" i="1" s="1"/>
  <c r="L20" i="1"/>
  <c r="L21" i="1"/>
  <c r="L17" i="1"/>
  <c r="M17" i="1" s="1"/>
  <c r="M21" i="1"/>
  <c r="M20" i="1"/>
  <c r="G11" i="1"/>
  <c r="G12" i="1" s="1"/>
  <c r="G13" i="1" s="1"/>
  <c r="G14" i="1" s="1"/>
  <c r="G15" i="1" s="1"/>
  <c r="M10" i="1"/>
  <c r="N21" i="1" l="1"/>
  <c r="P21" i="1"/>
  <c r="Q21" i="1" s="1"/>
  <c r="O21" i="1"/>
  <c r="D15" i="1"/>
  <c r="D14" i="1"/>
  <c r="M11" i="1"/>
  <c r="F11" i="1"/>
  <c r="F12" i="1" s="1"/>
  <c r="F13" i="1" s="1"/>
  <c r="F14" i="1" s="1"/>
  <c r="F15" i="1" s="1"/>
  <c r="D11" i="1"/>
  <c r="D12" i="1"/>
  <c r="D13" i="1"/>
  <c r="M12" i="1" l="1"/>
  <c r="I15" i="1" l="1"/>
  <c r="I14" i="1"/>
  <c r="I13" i="1"/>
  <c r="J13" i="1" s="1"/>
  <c r="J14" i="1" l="1"/>
  <c r="J15" i="1" s="1"/>
  <c r="J29" i="1" l="1"/>
  <c r="O15" i="1"/>
  <c r="P15" i="1"/>
  <c r="P29" i="1" l="1"/>
  <c r="Q29" i="1" s="1"/>
  <c r="N29" i="1"/>
  <c r="Q15" i="1"/>
  <c r="C6" i="1" l="1"/>
  <c r="C8" i="1" s="1"/>
  <c r="C5" i="1" l="1"/>
  <c r="L13" i="1"/>
  <c r="M13" i="1" s="1"/>
  <c r="L14" i="1"/>
  <c r="M14" i="1" s="1"/>
  <c r="L15" i="1"/>
  <c r="M15" i="1" s="1"/>
  <c r="N15" i="1" l="1"/>
  <c r="C7" i="1" l="1"/>
  <c r="O29" i="1"/>
</calcChain>
</file>

<file path=xl/sharedStrings.xml><?xml version="1.0" encoding="utf-8"?>
<sst xmlns="http://schemas.openxmlformats.org/spreadsheetml/2006/main" count="24" uniqueCount="24">
  <si>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</si>
  <si>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</si>
  <si>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</si>
  <si>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</si>
  <si>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</si>
  <si>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</si>
  <si>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</si>
  <si>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</si>
  <si>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 xml:space="preserve">Cummulative Shares / week </t>
  </si>
  <si>
    <t>Total Repurchased Shares / since program start</t>
  </si>
  <si>
    <t>Share price / day</t>
  </si>
  <si>
    <t>Costs / day</t>
  </si>
  <si>
    <t xml:space="preserve">Cummulative Costs / week 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</si>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</sst>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31"/>
  <sheetViews>
    <sheetView showGridLines="0" tabSelected="1" view="pageBreakPreview" zoomScale="85" zoomScaleNormal="115" zoomScaleSheetLayoutView="85" workbookViewId="0">
      <pane ySplit="9" topLeftCell="A11" activePane="bottomLeft" state="frozen"/>
      <selection pane="bottomLeft" activeCell="E7" sqref="E7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4.7109375" style="39" bestFit="1" customWidth="1"/>
    <col min="17" max="17" width="8.7109375" style="39"/>
    <col min="18" max="16384" width="8.7109375" style="1"/>
  </cols>
  <sheetData>
    <row r="1" spans="2:17" ht="68.099999999999994" customHeight="1">
      <c r="B1" s="6" t="s">
        <v>0</v>
      </c>
    </row>
    <row r="2" spans="2:17" ht="71.099999999999994" customHeight="1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21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5.75">
      <c r="B5" s="11" t="s">
        <v>2</v>
      </c>
      <c r="C5" s="12">
        <f>G29</f>
        <v>386156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5.75">
      <c r="B6" s="13" t="s">
        <v>3</v>
      </c>
      <c r="C6" s="14">
        <f>J29</f>
        <v>18419653.967500001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5.75">
      <c r="B7" s="13" t="s">
        <v>4</v>
      </c>
      <c r="C7" s="45">
        <f>N29</f>
        <v>47.700033063062598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22</v>
      </c>
      <c r="C8" s="47">
        <f>C6/175000000</f>
        <v>0.10525516552857143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5</v>
      </c>
      <c r="D9" s="17" t="s">
        <v>6</v>
      </c>
      <c r="E9" s="18" t="s">
        <v>7</v>
      </c>
      <c r="F9" s="19" t="s">
        <v>8</v>
      </c>
      <c r="G9" s="19" t="s">
        <v>9</v>
      </c>
      <c r="H9" s="17" t="s">
        <v>10</v>
      </c>
      <c r="I9" s="20" t="s">
        <v>11</v>
      </c>
      <c r="J9" s="19" t="s">
        <v>12</v>
      </c>
      <c r="L9" s="21"/>
      <c r="M9" s="21"/>
      <c r="N9" s="22" t="s">
        <v>13</v>
      </c>
      <c r="O9" s="40" t="s">
        <v>14</v>
      </c>
      <c r="P9" s="40" t="s">
        <v>15</v>
      </c>
      <c r="Q9" s="41" t="s">
        <v>16</v>
      </c>
    </row>
    <row r="10" spans="2:17" s="7" customFormat="1" ht="15.75">
      <c r="B10" s="23" t="s">
        <v>17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>
      <c r="B11" s="28" t="s">
        <v>18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6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8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8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8" customHeight="1">
      <c r="B17" s="28" t="s">
        <v>20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G15+E17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8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G17+E18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8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 t="shared" ref="G19:G21" si="9">G18+E19</f>
        <v>166029</v>
      </c>
      <c r="H19" s="25">
        <v>47.185000000000002</v>
      </c>
      <c r="I19" s="26">
        <f t="shared" ref="I19:I21" si="10">E19*H19</f>
        <v>506059.125</v>
      </c>
      <c r="J19" s="26">
        <f t="shared" ref="J19:J21" si="11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8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 t="shared" si="9"/>
        <v>180510</v>
      </c>
      <c r="H20" s="25">
        <v>47.802</v>
      </c>
      <c r="I20" s="26">
        <f t="shared" si="10"/>
        <v>692220.76199999999</v>
      </c>
      <c r="J20" s="26">
        <f t="shared" si="11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8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 t="shared" si="9"/>
        <v>201409</v>
      </c>
      <c r="H21" s="25">
        <v>47.851700000000001</v>
      </c>
      <c r="I21" s="26">
        <f t="shared" si="10"/>
        <v>1000052.6783</v>
      </c>
      <c r="J21" s="32">
        <f t="shared" si="11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8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8" customHeight="1">
      <c r="B23" s="28" t="s">
        <v>23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G21+E23</f>
        <v>217438</v>
      </c>
      <c r="H23" s="25">
        <v>48.101900000000001</v>
      </c>
      <c r="I23" s="26">
        <f t="shared" ref="I23:I27" si="12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8" customHeight="1">
      <c r="C24" s="24">
        <v>45944</v>
      </c>
      <c r="D24" s="24">
        <f>C24+2</f>
        <v>45946</v>
      </c>
      <c r="E24" s="30">
        <v>36760</v>
      </c>
      <c r="F24" s="9">
        <f t="shared" ref="F24:F27" si="13">F23+E24</f>
        <v>52789</v>
      </c>
      <c r="G24" s="9">
        <f>G23+E24</f>
        <v>254198</v>
      </c>
      <c r="H24" s="25">
        <v>47.511899999999997</v>
      </c>
      <c r="I24" s="26">
        <f t="shared" si="12"/>
        <v>1746537.4439999999</v>
      </c>
      <c r="J24" s="26">
        <f t="shared" ref="J24:J26" si="14">J23+I24</f>
        <v>2517562.7990999999</v>
      </c>
      <c r="L24" s="27">
        <f t="shared" ref="L24:L27" si="15">E24/$F$27</f>
        <v>0.19897481420537275</v>
      </c>
      <c r="M24" s="10">
        <f t="shared" ref="M24:M27" si="16">L24*H24</f>
        <v>9.4536714750442492</v>
      </c>
      <c r="O24" s="40"/>
      <c r="P24" s="40"/>
      <c r="Q24" s="40"/>
    </row>
    <row r="25" spans="2:17" s="7" customFormat="1" ht="18" customHeight="1">
      <c r="C25" s="24">
        <v>45945</v>
      </c>
      <c r="D25" s="24">
        <f>C25+2</f>
        <v>45947</v>
      </c>
      <c r="E25" s="30">
        <v>19972</v>
      </c>
      <c r="F25" s="9">
        <f t="shared" si="13"/>
        <v>72761</v>
      </c>
      <c r="G25" s="9">
        <f t="shared" ref="G25:G27" si="17">G24+E25</f>
        <v>274170</v>
      </c>
      <c r="H25" s="25">
        <v>47.721200000000003</v>
      </c>
      <c r="I25" s="26">
        <f t="shared" si="12"/>
        <v>953087.80640000012</v>
      </c>
      <c r="J25" s="26">
        <f t="shared" si="14"/>
        <v>3470650.6055000001</v>
      </c>
      <c r="L25" s="27">
        <f t="shared" si="15"/>
        <v>0.10810459709765247</v>
      </c>
      <c r="M25" s="10">
        <f t="shared" si="16"/>
        <v>5.1588810990164928</v>
      </c>
      <c r="O25" s="40"/>
      <c r="P25" s="40"/>
      <c r="Q25" s="40"/>
    </row>
    <row r="26" spans="2:17" s="7" customFormat="1" ht="18" customHeight="1" thickBot="1">
      <c r="C26" s="24">
        <v>45946</v>
      </c>
      <c r="D26" s="24">
        <f>C26+4</f>
        <v>45950</v>
      </c>
      <c r="E26" s="30">
        <v>58000</v>
      </c>
      <c r="F26" s="9">
        <f t="shared" si="13"/>
        <v>130761</v>
      </c>
      <c r="G26" s="9">
        <f t="shared" si="17"/>
        <v>332170</v>
      </c>
      <c r="H26" s="25">
        <v>48.005800000000001</v>
      </c>
      <c r="I26" s="26">
        <f t="shared" si="12"/>
        <v>2784336.4</v>
      </c>
      <c r="J26" s="26">
        <f t="shared" si="14"/>
        <v>6254987.0055</v>
      </c>
      <c r="L26" s="27">
        <f t="shared" si="15"/>
        <v>0.3139428515753977</v>
      </c>
      <c r="M26" s="10">
        <f t="shared" si="16"/>
        <v>15.071077744158227</v>
      </c>
      <c r="O26" s="40"/>
      <c r="P26" s="40"/>
      <c r="Q26" s="40"/>
    </row>
    <row r="27" spans="2:17" s="7" customFormat="1" ht="18" customHeight="1" thickBot="1">
      <c r="C27" s="24">
        <v>45947</v>
      </c>
      <c r="D27" s="24">
        <f>C27+4</f>
        <v>45951</v>
      </c>
      <c r="E27" s="30">
        <v>53986</v>
      </c>
      <c r="F27" s="31">
        <f t="shared" si="13"/>
        <v>184747</v>
      </c>
      <c r="G27" s="9">
        <f t="shared" si="17"/>
        <v>386156</v>
      </c>
      <c r="H27" s="25">
        <v>48.019100000000002</v>
      </c>
      <c r="I27" s="26">
        <f t="shared" si="12"/>
        <v>2592359.1326000001</v>
      </c>
      <c r="J27" s="32">
        <f>J26+I27</f>
        <v>8847346.1381000001</v>
      </c>
      <c r="L27" s="27">
        <f t="shared" si="15"/>
        <v>0.29221584112326587</v>
      </c>
      <c r="M27" s="10">
        <f t="shared" si="16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8" customHeight="1" thickBo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28" customFormat="1" ht="18" customHeight="1" thickBot="1">
      <c r="B29" s="28" t="s">
        <v>19</v>
      </c>
      <c r="E29" s="34"/>
      <c r="G29" s="31">
        <f>G27</f>
        <v>386156</v>
      </c>
      <c r="H29" s="25"/>
      <c r="I29" s="26"/>
      <c r="J29" s="31">
        <f>J21+J15+J27</f>
        <v>18419653.967500001</v>
      </c>
      <c r="K29" s="7"/>
      <c r="L29" s="27"/>
      <c r="M29" s="10"/>
      <c r="N29" s="33">
        <f>J29/G29</f>
        <v>47.700033063062598</v>
      </c>
      <c r="O29" s="42">
        <f>N29</f>
        <v>47.700033063062598</v>
      </c>
      <c r="P29" s="43">
        <f>J29</f>
        <v>18419653.967500001</v>
      </c>
      <c r="Q29" s="44">
        <f>P29/175000000</f>
        <v>0.10525516552857143</v>
      </c>
    </row>
    <row r="30" spans="2:17" ht="18" customHeight="1"/>
    <row r="31" spans="2:17">
      <c r="B31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Footer>&amp;C&amp;"Aptos,Regular"&amp;12&amp;P&amp;R&amp;"Aptos,Regular"&amp;12 21.10.2025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b8a618cba3d227350f35629a441a624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c499f71ec1f445fb355a2ab258fb8f69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CCA9BCCC-4E52-475D-87C2-F470B46C7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 Program</dc:title>
  <dc:subject>Arcadis Share Buyback Program</dc:subject>
  <dc:creator>Sinem Baykaloz</dc:creator>
  <cp:keywords/>
  <dc:description/>
  <cp:lastModifiedBy>Baykalöz, Sinem</cp:lastModifiedBy>
  <cp:revision/>
  <cp:lastPrinted>2025-10-20T15:25:01Z</cp:lastPrinted>
  <dcterms:created xsi:type="dcterms:W3CDTF">2021-02-25T16:44:28Z</dcterms:created>
  <dcterms:modified xsi:type="dcterms:W3CDTF">2025-10-20T15:26:51Z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